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8955" tabRatio="953" activeTab="0"/>
  </bookViews>
  <sheets>
    <sheet name="2021" sheetId="1" r:id="rId1"/>
  </sheets>
  <definedNames>
    <definedName name="_xlnm.Print_Area" localSheetId="0">'2021'!$A$1:$F$69</definedName>
  </definedNames>
  <calcPr fullCalcOnLoad="1" refMode="R1C1"/>
</workbook>
</file>

<file path=xl/sharedStrings.xml><?xml version="1.0" encoding="utf-8"?>
<sst xmlns="http://schemas.openxmlformats.org/spreadsheetml/2006/main" count="88" uniqueCount="71">
  <si>
    <t>Утверждено:</t>
  </si>
  <si>
    <t>решением общего собрания</t>
  </si>
  <si>
    <t>Текущий ремонт</t>
  </si>
  <si>
    <t xml:space="preserve">Год (руб) </t>
  </si>
  <si>
    <t>Месяц (руб)</t>
  </si>
  <si>
    <t>Расходы</t>
  </si>
  <si>
    <t>в размере фактич.расходов</t>
  </si>
  <si>
    <t>Комиссия за ведение банковского счета (в т. ч. обслуживание системы Сбербанк Биз. Онлайн)</t>
  </si>
  <si>
    <t>Расходы, связанные с управлением ТСЖ:</t>
  </si>
  <si>
    <t>Расходы, связанные с содержанием (обслуживанием) общего имущества:</t>
  </si>
  <si>
    <t>Итого по статье содержание общего имущества</t>
  </si>
  <si>
    <t>Руб. / кв. м.</t>
  </si>
  <si>
    <t>Комиссия по оплатам жителей за ЖКУ</t>
  </si>
  <si>
    <t>Замена светильников в подъездах и во дворе на энергосберенающие</t>
  </si>
  <si>
    <t>Площадь всех жилых и нежилых помещений</t>
  </si>
  <si>
    <t>Бухгалтерское обслуживание</t>
  </si>
  <si>
    <t>Обслуживание лифтов</t>
  </si>
  <si>
    <t>Дератизация</t>
  </si>
  <si>
    <t>Оплата агентского договора (ПАО Пермэнергосбыт)</t>
  </si>
  <si>
    <t>Непредвиденные расходы и прочие услуги</t>
  </si>
  <si>
    <t>Расходы на проезд</t>
  </si>
  <si>
    <t>Хозтовары</t>
  </si>
  <si>
    <t>Обслуживание вент. каналов</t>
  </si>
  <si>
    <t>Покупка принтера / МФУ</t>
  </si>
  <si>
    <t>7627,1</t>
  </si>
  <si>
    <t>№ п/п</t>
  </si>
  <si>
    <t>Год, руб.</t>
  </si>
  <si>
    <t>Месяц, руб.</t>
  </si>
  <si>
    <t>руб. / кв. м.</t>
  </si>
  <si>
    <t>Отопление</t>
  </si>
  <si>
    <t>Горячее водоснабжение</t>
  </si>
  <si>
    <t>Холодное водоснабжение</t>
  </si>
  <si>
    <t>Водоотведение</t>
  </si>
  <si>
    <t xml:space="preserve">ИТОГО РАСХОДЫ ПО СМЕТЕ </t>
  </si>
  <si>
    <t>Поступления</t>
  </si>
  <si>
    <t xml:space="preserve">Лесникова </t>
  </si>
  <si>
    <t>Лифт-Борд</t>
  </si>
  <si>
    <t>Ростелеком</t>
  </si>
  <si>
    <t>Реклама-мама</t>
  </si>
  <si>
    <t>Лифтмедиагрупп</t>
  </si>
  <si>
    <t>Амкарбытсервис</t>
  </si>
  <si>
    <t>Эр-телеком</t>
  </si>
  <si>
    <t>МТС</t>
  </si>
  <si>
    <t>членов ТСЖ "Ленина 1"</t>
  </si>
  <si>
    <t>Услуги охраны (тревожная кнопка)</t>
  </si>
  <si>
    <t>Обслуживание контейнерной площадки</t>
  </si>
  <si>
    <t>ХВС для содержания общего имущества</t>
  </si>
  <si>
    <t>ВО для содержания общего имущества</t>
  </si>
  <si>
    <t>ГВС для содержания общего имущества</t>
  </si>
  <si>
    <t>Электроэнергия для содержания общего имущества</t>
  </si>
  <si>
    <t xml:space="preserve">Содержание жилья и текущий ремонт </t>
  </si>
  <si>
    <t>Ежегодное техническое освидетельствование лифтов, страхование лифтов</t>
  </si>
  <si>
    <t>Прочие доходы:</t>
  </si>
  <si>
    <t>Целевые взносы на КУ (справочно):</t>
  </si>
  <si>
    <t>Целевые взносы на СОИ и ТР:</t>
  </si>
  <si>
    <t xml:space="preserve">ИТОГО ПОСТУПЛЕНИЯ ПО СМЕТЕ </t>
  </si>
  <si>
    <t>Заполнение портала ГИС ЖКХ</t>
  </si>
  <si>
    <t>Канц.товары, почтовые расходы, обслуживание оргтехники, копировальные и печатные услуги</t>
  </si>
  <si>
    <t>Прочие расходы:</t>
  </si>
  <si>
    <t>Юридическое обслуживание</t>
  </si>
  <si>
    <t>от  "         "                              2021г.</t>
  </si>
  <si>
    <t>Аварийно-диспетчерское обслуживание</t>
  </si>
  <si>
    <t>Санитарно-техническое обслуживание (уборка придомовой территории и МОП, слесарь, электрик)</t>
  </si>
  <si>
    <t>Обслуживание ОДПУ</t>
  </si>
  <si>
    <t>Уборка и вывоз снега</t>
  </si>
  <si>
    <t>Вознаграждения председателя правления (25000 руб. (вознаграждение "на руки") + 3736 руб. (НДФЛ))</t>
  </si>
  <si>
    <t>Страховые взносы, выплачиваемые с вознаграждения председателя правления</t>
  </si>
  <si>
    <t>Замена лежанок ХВС (частично)</t>
  </si>
  <si>
    <t>Текущий ремонт трубопроводов (2-3 подъезд)</t>
  </si>
  <si>
    <t>Наименование статей поступлений на период 
с 01.01.2021 по 31.12.2021 г.</t>
  </si>
  <si>
    <t>Наименование статей расходов на период 
с 01.01.2021 по 31.12.2021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</si>
</sst>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[$-FC19]d\ mmmm\ yyyy\ &quot;г.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10" xfId="0" applyNumberForma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left" vertical="center" wrapText="1"/>
    </xf>
    <xf numFmtId="3" fontId="12" fillId="35" borderId="13" xfId="0" applyNumberFormat="1" applyFont="1" applyFill="1" applyBorder="1" applyAlignment="1">
      <alignment horizontal="center" vertical="center" wrapText="1"/>
    </xf>
    <xf numFmtId="3" fontId="12" fillId="35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left" vertical="center" wrapText="1"/>
    </xf>
    <xf numFmtId="3" fontId="1" fillId="33" borderId="12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left" vertical="center" wrapText="1"/>
    </xf>
    <xf numFmtId="3" fontId="13" fillId="34" borderId="13" xfId="0" applyNumberFormat="1" applyFont="1" applyFill="1" applyBorder="1" applyAlignment="1">
      <alignment horizontal="left" vertical="center" wrapText="1"/>
    </xf>
    <xf numFmtId="3" fontId="13" fillId="34" borderId="12" xfId="0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tabSelected="1" view="pageBreakPreview" zoomScale="60" zoomScaleNormal="85" workbookViewId="0" topLeftCell="A52">
      <selection activeCell="C24" sqref="C24"/>
    </sheetView>
  </sheetViews>
  <sheetFormatPr defaultColWidth="9.00390625" defaultRowHeight="18" customHeight="1"/>
  <cols>
    <col min="1" max="1" width="2.875" style="1" customWidth="1"/>
    <col min="2" max="2" width="7.375" style="2" customWidth="1"/>
    <col min="3" max="3" width="94.125" style="4" customWidth="1"/>
    <col min="4" max="4" width="20.625" style="23" customWidth="1"/>
    <col min="5" max="5" width="17.125" style="29" customWidth="1"/>
    <col min="6" max="6" width="16.375" style="2" customWidth="1"/>
    <col min="7" max="7" width="12.625" style="1" customWidth="1"/>
    <col min="8" max="8" width="10.125" style="1" customWidth="1"/>
    <col min="9" max="9" width="11.00390625" style="1" customWidth="1"/>
    <col min="10" max="10" width="9.875" style="1" customWidth="1"/>
    <col min="11" max="12" width="9.125" style="1" customWidth="1"/>
    <col min="13" max="13" width="11.25390625" style="1" customWidth="1"/>
    <col min="14" max="14" width="7.00390625" style="1" customWidth="1"/>
    <col min="15" max="15" width="13.00390625" style="1" customWidth="1"/>
    <col min="16" max="16" width="9.625" style="1" bestFit="1" customWidth="1"/>
    <col min="17" max="16384" width="9.125" style="1" customWidth="1"/>
  </cols>
  <sheetData>
    <row r="1" spans="2:10" ht="19.5" customHeight="1">
      <c r="B1" s="1"/>
      <c r="C1" s="1"/>
      <c r="D1" s="52" t="s">
        <v>0</v>
      </c>
      <c r="E1" s="52"/>
      <c r="F1" s="52"/>
      <c r="H1" s="52"/>
      <c r="I1" s="52"/>
      <c r="J1" s="52"/>
    </row>
    <row r="2" spans="2:10" ht="18" customHeight="1">
      <c r="B2" s="1"/>
      <c r="C2" s="1"/>
      <c r="D2" s="52" t="s">
        <v>1</v>
      </c>
      <c r="E2" s="52"/>
      <c r="F2" s="52"/>
      <c r="H2" s="52"/>
      <c r="I2" s="52"/>
      <c r="J2" s="52"/>
    </row>
    <row r="3" spans="2:10" ht="18" customHeight="1">
      <c r="B3" s="1"/>
      <c r="C3" s="1"/>
      <c r="D3" s="52" t="s">
        <v>43</v>
      </c>
      <c r="E3" s="52"/>
      <c r="F3" s="52"/>
      <c r="H3" s="52"/>
      <c r="I3" s="52"/>
      <c r="J3" s="52"/>
    </row>
    <row r="4" spans="2:10" ht="18" customHeight="1">
      <c r="B4" s="1"/>
      <c r="C4" s="1"/>
      <c r="D4" s="52" t="s">
        <v>60</v>
      </c>
      <c r="E4" s="52"/>
      <c r="F4" s="52"/>
      <c r="H4" s="52"/>
      <c r="I4" s="52"/>
      <c r="J4" s="52"/>
    </row>
    <row r="6" spans="2:6" ht="18" customHeight="1">
      <c r="B6" s="53" t="s">
        <v>14</v>
      </c>
      <c r="C6" s="53"/>
      <c r="D6" s="14" t="s">
        <v>24</v>
      </c>
      <c r="E6" s="15"/>
      <c r="F6" s="14"/>
    </row>
    <row r="7" spans="2:6" ht="18" customHeight="1">
      <c r="B7" s="14"/>
      <c r="C7" s="14"/>
      <c r="D7" s="14"/>
      <c r="E7" s="15"/>
      <c r="F7" s="14"/>
    </row>
    <row r="8" spans="2:7" ht="18" customHeight="1">
      <c r="B8" s="58" t="s">
        <v>34</v>
      </c>
      <c r="C8" s="58"/>
      <c r="D8" s="58"/>
      <c r="E8" s="58"/>
      <c r="F8" s="58"/>
      <c r="G8" s="2"/>
    </row>
    <row r="9" spans="2:7" ht="37.5" customHeight="1">
      <c r="B9" s="37" t="s">
        <v>25</v>
      </c>
      <c r="C9" s="6" t="s">
        <v>69</v>
      </c>
      <c r="D9" s="38" t="s">
        <v>26</v>
      </c>
      <c r="E9" s="39" t="s">
        <v>27</v>
      </c>
      <c r="F9" s="37" t="s">
        <v>28</v>
      </c>
      <c r="G9" s="2"/>
    </row>
    <row r="10" spans="2:7" ht="24.75" customHeight="1">
      <c r="B10" s="61" t="s">
        <v>54</v>
      </c>
      <c r="C10" s="61"/>
      <c r="D10" s="32">
        <f>SUM(D11:D11)</f>
        <v>2275631</v>
      </c>
      <c r="E10" s="32">
        <f>SUM(E11:E11)</f>
        <v>189635.91666666666</v>
      </c>
      <c r="F10" s="32">
        <f>SUM(F11:F11)</f>
        <v>24.863436518030003</v>
      </c>
      <c r="G10" s="2"/>
    </row>
    <row r="11" spans="2:7" ht="18" customHeight="1">
      <c r="B11" s="40">
        <v>1</v>
      </c>
      <c r="C11" s="41" t="s">
        <v>50</v>
      </c>
      <c r="D11" s="42">
        <f>D69-D21</f>
        <v>2275631</v>
      </c>
      <c r="E11" s="42">
        <f>D11/12</f>
        <v>189635.91666666666</v>
      </c>
      <c r="F11" s="42">
        <f>E11/$D$6</f>
        <v>24.863436518030003</v>
      </c>
      <c r="G11" s="2"/>
    </row>
    <row r="12" spans="2:7" ht="18" customHeight="1">
      <c r="B12" s="40">
        <v>2</v>
      </c>
      <c r="C12" s="13" t="s">
        <v>46</v>
      </c>
      <c r="D12" s="65" t="s">
        <v>6</v>
      </c>
      <c r="E12" s="66"/>
      <c r="F12" s="67"/>
      <c r="G12" s="2"/>
    </row>
    <row r="13" spans="2:7" ht="18" customHeight="1">
      <c r="B13" s="40">
        <v>3</v>
      </c>
      <c r="C13" s="13" t="s">
        <v>47</v>
      </c>
      <c r="D13" s="65" t="s">
        <v>6</v>
      </c>
      <c r="E13" s="66"/>
      <c r="F13" s="67"/>
      <c r="G13" s="2"/>
    </row>
    <row r="14" spans="2:7" ht="18" customHeight="1">
      <c r="B14" s="40">
        <v>4</v>
      </c>
      <c r="C14" s="13" t="s">
        <v>48</v>
      </c>
      <c r="D14" s="65" t="s">
        <v>6</v>
      </c>
      <c r="E14" s="66"/>
      <c r="F14" s="67"/>
      <c r="G14" s="2"/>
    </row>
    <row r="15" spans="2:7" ht="18" customHeight="1">
      <c r="B15" s="40">
        <v>5</v>
      </c>
      <c r="C15" s="13" t="s">
        <v>49</v>
      </c>
      <c r="D15" s="65" t="s">
        <v>6</v>
      </c>
      <c r="E15" s="66"/>
      <c r="F15" s="67"/>
      <c r="G15" s="2"/>
    </row>
    <row r="16" spans="2:7" ht="24.75" customHeight="1">
      <c r="B16" s="62" t="s">
        <v>53</v>
      </c>
      <c r="C16" s="62"/>
      <c r="D16" s="69" t="s">
        <v>6</v>
      </c>
      <c r="E16" s="70"/>
      <c r="F16" s="71"/>
      <c r="G16" s="2"/>
    </row>
    <row r="17" spans="2:7" ht="18" customHeight="1">
      <c r="B17" s="40">
        <v>1</v>
      </c>
      <c r="C17" s="43" t="s">
        <v>29</v>
      </c>
      <c r="D17" s="65" t="s">
        <v>6</v>
      </c>
      <c r="E17" s="66"/>
      <c r="F17" s="67"/>
      <c r="G17" s="2"/>
    </row>
    <row r="18" spans="2:7" ht="18" customHeight="1">
      <c r="B18" s="40">
        <v>2</v>
      </c>
      <c r="C18" s="43" t="s">
        <v>30</v>
      </c>
      <c r="D18" s="65" t="s">
        <v>6</v>
      </c>
      <c r="E18" s="66"/>
      <c r="F18" s="67"/>
      <c r="G18" s="2"/>
    </row>
    <row r="19" spans="2:7" ht="18" customHeight="1">
      <c r="B19" s="40">
        <v>3</v>
      </c>
      <c r="C19" s="43" t="s">
        <v>31</v>
      </c>
      <c r="D19" s="65" t="s">
        <v>6</v>
      </c>
      <c r="E19" s="66"/>
      <c r="F19" s="67"/>
      <c r="G19" s="2"/>
    </row>
    <row r="20" spans="2:7" ht="18" customHeight="1">
      <c r="B20" s="40">
        <v>4</v>
      </c>
      <c r="C20" s="43" t="s">
        <v>32</v>
      </c>
      <c r="D20" s="65" t="s">
        <v>6</v>
      </c>
      <c r="E20" s="66"/>
      <c r="F20" s="67"/>
      <c r="G20" s="2"/>
    </row>
    <row r="21" spans="2:7" ht="24.75" customHeight="1">
      <c r="B21" s="68" t="s">
        <v>52</v>
      </c>
      <c r="C21" s="68"/>
      <c r="D21" s="32">
        <f>SUM(D22:D29)</f>
        <v>69600</v>
      </c>
      <c r="E21" s="32">
        <f>SUM(E22:E29)</f>
        <v>5800</v>
      </c>
      <c r="F21" s="32">
        <f>SUM(F22:F29)</f>
        <v>0.7604463033131859</v>
      </c>
      <c r="G21" s="2"/>
    </row>
    <row r="22" spans="2:7" ht="18" customHeight="1">
      <c r="B22" s="40">
        <v>1</v>
      </c>
      <c r="C22" s="43" t="s">
        <v>42</v>
      </c>
      <c r="D22" s="42">
        <v>4200</v>
      </c>
      <c r="E22" s="42">
        <f aca="true" t="shared" si="0" ref="E22:E29">D22/12</f>
        <v>350</v>
      </c>
      <c r="F22" s="42">
        <f aca="true" t="shared" si="1" ref="F22:F29">E22/$D$6</f>
        <v>0.045889001062002596</v>
      </c>
      <c r="G22" s="2"/>
    </row>
    <row r="23" spans="2:7" ht="18" customHeight="1">
      <c r="B23" s="40">
        <v>2</v>
      </c>
      <c r="C23" s="43" t="s">
        <v>35</v>
      </c>
      <c r="D23" s="42">
        <v>2400</v>
      </c>
      <c r="E23" s="42">
        <f t="shared" si="0"/>
        <v>200</v>
      </c>
      <c r="F23" s="42">
        <f t="shared" si="1"/>
        <v>0.026222286321144338</v>
      </c>
      <c r="G23" s="2"/>
    </row>
    <row r="24" spans="2:7" ht="18" customHeight="1">
      <c r="B24" s="40">
        <v>3</v>
      </c>
      <c r="C24" s="43" t="s">
        <v>36</v>
      </c>
      <c r="D24" s="42">
        <v>16800</v>
      </c>
      <c r="E24" s="42">
        <f t="shared" si="0"/>
        <v>1400</v>
      </c>
      <c r="F24" s="42">
        <f t="shared" si="1"/>
        <v>0.18355600424801038</v>
      </c>
      <c r="G24" s="2"/>
    </row>
    <row r="25" spans="2:7" ht="18" customHeight="1">
      <c r="B25" s="40">
        <v>4</v>
      </c>
      <c r="C25" s="43" t="s">
        <v>37</v>
      </c>
      <c r="D25" s="42">
        <v>4200</v>
      </c>
      <c r="E25" s="42">
        <f t="shared" si="0"/>
        <v>350</v>
      </c>
      <c r="F25" s="42">
        <f t="shared" si="1"/>
        <v>0.045889001062002596</v>
      </c>
      <c r="G25" s="2"/>
    </row>
    <row r="26" spans="2:7" ht="18" customHeight="1">
      <c r="B26" s="40">
        <v>5</v>
      </c>
      <c r="C26" s="43" t="s">
        <v>38</v>
      </c>
      <c r="D26" s="42">
        <v>16800</v>
      </c>
      <c r="E26" s="42">
        <f t="shared" si="0"/>
        <v>1400</v>
      </c>
      <c r="F26" s="42">
        <f t="shared" si="1"/>
        <v>0.18355600424801038</v>
      </c>
      <c r="G26" s="2"/>
    </row>
    <row r="27" spans="2:7" ht="18" customHeight="1">
      <c r="B27" s="40">
        <v>6</v>
      </c>
      <c r="C27" s="43" t="s">
        <v>39</v>
      </c>
      <c r="D27" s="42">
        <v>12000</v>
      </c>
      <c r="E27" s="42">
        <f t="shared" si="0"/>
        <v>1000</v>
      </c>
      <c r="F27" s="42">
        <f t="shared" si="1"/>
        <v>0.1311114316057217</v>
      </c>
      <c r="G27" s="2"/>
    </row>
    <row r="28" spans="2:7" ht="18" customHeight="1">
      <c r="B28" s="40">
        <v>7</v>
      </c>
      <c r="C28" s="43" t="s">
        <v>40</v>
      </c>
      <c r="D28" s="42">
        <v>3600</v>
      </c>
      <c r="E28" s="42">
        <f t="shared" si="0"/>
        <v>300</v>
      </c>
      <c r="F28" s="42">
        <f t="shared" si="1"/>
        <v>0.03933342948171651</v>
      </c>
      <c r="G28" s="2"/>
    </row>
    <row r="29" spans="2:7" ht="17.25" customHeight="1">
      <c r="B29" s="40">
        <v>8</v>
      </c>
      <c r="C29" s="43" t="s">
        <v>41</v>
      </c>
      <c r="D29" s="42">
        <v>9600</v>
      </c>
      <c r="E29" s="42">
        <f t="shared" si="0"/>
        <v>800</v>
      </c>
      <c r="F29" s="42">
        <f t="shared" si="1"/>
        <v>0.10488914528457735</v>
      </c>
      <c r="G29" s="2"/>
    </row>
    <row r="30" spans="2:10" s="46" customFormat="1" ht="36.75" customHeight="1">
      <c r="B30" s="56" t="s">
        <v>55</v>
      </c>
      <c r="C30" s="57"/>
      <c r="D30" s="44">
        <f>D10+D21</f>
        <v>2345231</v>
      </c>
      <c r="E30" s="44">
        <f>E10+E21</f>
        <v>195435.91666666666</v>
      </c>
      <c r="F30" s="44">
        <f>F10+F21</f>
        <v>25.623882821343187</v>
      </c>
      <c r="G30" s="45"/>
      <c r="J30" s="47"/>
    </row>
    <row r="31" spans="2:6" ht="18" customHeight="1">
      <c r="B31" s="14"/>
      <c r="C31" s="14"/>
      <c r="D31" s="14"/>
      <c r="E31" s="15"/>
      <c r="F31" s="14"/>
    </row>
    <row r="32" spans="2:6" ht="18" customHeight="1">
      <c r="B32" s="58" t="s">
        <v>5</v>
      </c>
      <c r="C32" s="58"/>
      <c r="D32" s="58"/>
      <c r="E32" s="58"/>
      <c r="F32" s="58"/>
    </row>
    <row r="33" spans="2:6" s="2" customFormat="1" ht="37.5" customHeight="1">
      <c r="B33" s="37" t="s">
        <v>25</v>
      </c>
      <c r="C33" s="6" t="s">
        <v>70</v>
      </c>
      <c r="D33" s="17" t="s">
        <v>3</v>
      </c>
      <c r="E33" s="18" t="s">
        <v>4</v>
      </c>
      <c r="F33" s="17" t="s">
        <v>11</v>
      </c>
    </row>
    <row r="34" spans="2:8" s="5" customFormat="1" ht="24.75" customHeight="1">
      <c r="B34" s="59" t="s">
        <v>9</v>
      </c>
      <c r="C34" s="60"/>
      <c r="D34" s="32">
        <f>SUM(D35:D44)</f>
        <v>1065900</v>
      </c>
      <c r="E34" s="32">
        <f>SUM(E35:E44)</f>
        <v>88825</v>
      </c>
      <c r="F34" s="32">
        <f>SUM(F35:F44)</f>
        <v>11.645972912378232</v>
      </c>
      <c r="H34" s="51"/>
    </row>
    <row r="35" spans="2:8" s="24" customFormat="1" ht="19.5" customHeight="1">
      <c r="B35" s="21">
        <v>1</v>
      </c>
      <c r="C35" s="26" t="s">
        <v>62</v>
      </c>
      <c r="D35" s="9">
        <f aca="true" t="shared" si="2" ref="D35:D40">E35*12</f>
        <v>540000</v>
      </c>
      <c r="E35" s="16">
        <v>45000</v>
      </c>
      <c r="F35" s="22">
        <f aca="true" t="shared" si="3" ref="F35:F44">E35/$D$6</f>
        <v>5.900014422257477</v>
      </c>
      <c r="H35" s="51"/>
    </row>
    <row r="36" spans="2:8" s="24" customFormat="1" ht="19.5" customHeight="1">
      <c r="B36" s="21">
        <v>2</v>
      </c>
      <c r="C36" s="27" t="s">
        <v>61</v>
      </c>
      <c r="D36" s="9">
        <f t="shared" si="2"/>
        <v>96000</v>
      </c>
      <c r="E36" s="16">
        <v>8000</v>
      </c>
      <c r="F36" s="22">
        <f t="shared" si="3"/>
        <v>1.0488914528457736</v>
      </c>
      <c r="H36" s="51"/>
    </row>
    <row r="37" spans="2:8" s="24" customFormat="1" ht="19.5" customHeight="1">
      <c r="B37" s="21">
        <v>3</v>
      </c>
      <c r="C37" s="25" t="s">
        <v>45</v>
      </c>
      <c r="D37" s="9">
        <f t="shared" si="2"/>
        <v>12000</v>
      </c>
      <c r="E37" s="16">
        <v>1000</v>
      </c>
      <c r="F37" s="22">
        <f t="shared" si="3"/>
        <v>0.1311114316057217</v>
      </c>
      <c r="H37" s="51"/>
    </row>
    <row r="38" spans="2:8" s="24" customFormat="1" ht="19.5" customHeight="1">
      <c r="B38" s="21">
        <v>4</v>
      </c>
      <c r="C38" s="13" t="s">
        <v>16</v>
      </c>
      <c r="D38" s="9">
        <f t="shared" si="2"/>
        <v>187200</v>
      </c>
      <c r="E38" s="16">
        <v>15600</v>
      </c>
      <c r="F38" s="22">
        <f t="shared" si="3"/>
        <v>2.0453383330492585</v>
      </c>
      <c r="H38" s="51"/>
    </row>
    <row r="39" spans="2:8" s="24" customFormat="1" ht="19.5" customHeight="1">
      <c r="B39" s="21">
        <v>5</v>
      </c>
      <c r="C39" s="13" t="s">
        <v>51</v>
      </c>
      <c r="D39" s="9">
        <f>E39*12</f>
        <v>36000</v>
      </c>
      <c r="E39" s="16">
        <v>3000</v>
      </c>
      <c r="F39" s="22">
        <f>E39/$D$6</f>
        <v>0.3933342948171651</v>
      </c>
      <c r="H39" s="51"/>
    </row>
    <row r="40" spans="2:8" s="24" customFormat="1" ht="19.5" customHeight="1">
      <c r="B40" s="21">
        <v>6</v>
      </c>
      <c r="C40" s="13" t="s">
        <v>63</v>
      </c>
      <c r="D40" s="9">
        <f t="shared" si="2"/>
        <v>12000</v>
      </c>
      <c r="E40" s="16">
        <v>1000</v>
      </c>
      <c r="F40" s="22">
        <f t="shared" si="3"/>
        <v>0.1311114316057217</v>
      </c>
      <c r="H40" s="51"/>
    </row>
    <row r="41" spans="2:8" s="24" customFormat="1" ht="19.5" customHeight="1">
      <c r="B41" s="21">
        <v>7</v>
      </c>
      <c r="C41" s="13" t="s">
        <v>17</v>
      </c>
      <c r="D41" s="9">
        <f>7600*2</f>
        <v>15200</v>
      </c>
      <c r="E41" s="16">
        <f>D41/12</f>
        <v>1266.6666666666667</v>
      </c>
      <c r="F41" s="22">
        <f t="shared" si="3"/>
        <v>0.16607448003391415</v>
      </c>
      <c r="H41" s="51"/>
    </row>
    <row r="42" spans="2:8" s="24" customFormat="1" ht="19.5" customHeight="1">
      <c r="B42" s="21">
        <v>8</v>
      </c>
      <c r="C42" s="35" t="s">
        <v>64</v>
      </c>
      <c r="D42" s="9">
        <v>25000</v>
      </c>
      <c r="E42" s="16">
        <f>D42/12</f>
        <v>2083.3333333333335</v>
      </c>
      <c r="F42" s="22">
        <f t="shared" si="3"/>
        <v>0.2731488158452536</v>
      </c>
      <c r="G42" s="28"/>
      <c r="H42" s="51"/>
    </row>
    <row r="43" spans="2:8" s="24" customFormat="1" ht="19.5" customHeight="1">
      <c r="B43" s="21">
        <v>9</v>
      </c>
      <c r="C43" s="25" t="s">
        <v>21</v>
      </c>
      <c r="D43" s="9">
        <f>E43*12</f>
        <v>120000</v>
      </c>
      <c r="E43" s="16">
        <v>10000</v>
      </c>
      <c r="F43" s="22">
        <f>E43/$D$6</f>
        <v>1.311114316057217</v>
      </c>
      <c r="H43" s="51"/>
    </row>
    <row r="44" spans="2:8" s="24" customFormat="1" ht="19.5" customHeight="1">
      <c r="B44" s="21">
        <v>10</v>
      </c>
      <c r="C44" s="25" t="s">
        <v>22</v>
      </c>
      <c r="D44" s="9">
        <v>22500</v>
      </c>
      <c r="E44" s="16">
        <f>D44/12</f>
        <v>1875</v>
      </c>
      <c r="F44" s="22">
        <f t="shared" si="3"/>
        <v>0.2458339342607282</v>
      </c>
      <c r="H44" s="51"/>
    </row>
    <row r="45" spans="2:8" s="24" customFormat="1" ht="24.75" customHeight="1">
      <c r="B45" s="59" t="s">
        <v>8</v>
      </c>
      <c r="C45" s="60"/>
      <c r="D45" s="32">
        <f>SUM(D46:D57)</f>
        <v>901331</v>
      </c>
      <c r="E45" s="32">
        <f>SUM(E46:E57)</f>
        <v>75110.91666666666</v>
      </c>
      <c r="F45" s="32">
        <f>SUM(F46:F57)</f>
        <v>9.847899813384728</v>
      </c>
      <c r="H45" s="51"/>
    </row>
    <row r="46" spans="2:8" s="24" customFormat="1" ht="19.5" customHeight="1">
      <c r="B46" s="21">
        <v>1</v>
      </c>
      <c r="C46" s="13" t="s">
        <v>65</v>
      </c>
      <c r="D46" s="9">
        <f aca="true" t="shared" si="4" ref="D46:D57">E46*12</f>
        <v>344832</v>
      </c>
      <c r="E46" s="16">
        <v>28736</v>
      </c>
      <c r="F46" s="22">
        <f aca="true" t="shared" si="5" ref="F46:F57">E46/$D$6</f>
        <v>3.7676180986220187</v>
      </c>
      <c r="H46" s="51"/>
    </row>
    <row r="47" spans="2:8" s="24" customFormat="1" ht="19.5" customHeight="1">
      <c r="B47" s="21">
        <v>2</v>
      </c>
      <c r="C47" s="13" t="s">
        <v>66</v>
      </c>
      <c r="D47" s="9">
        <f>E47*12</f>
        <v>93495</v>
      </c>
      <c r="E47" s="16">
        <f>25000*1.15*0.271</f>
        <v>7791.25</v>
      </c>
      <c r="F47" s="22">
        <f>E47/$D$6</f>
        <v>1.0215219414980792</v>
      </c>
      <c r="H47" s="51"/>
    </row>
    <row r="48" spans="2:8" s="24" customFormat="1" ht="19.5" customHeight="1">
      <c r="B48" s="21">
        <v>3</v>
      </c>
      <c r="C48" s="13" t="s">
        <v>7</v>
      </c>
      <c r="D48" s="9">
        <f t="shared" si="4"/>
        <v>26400</v>
      </c>
      <c r="E48" s="16">
        <v>2200</v>
      </c>
      <c r="F48" s="22">
        <f t="shared" si="5"/>
        <v>0.2884451495325877</v>
      </c>
      <c r="H48" s="51"/>
    </row>
    <row r="49" spans="2:8" s="24" customFormat="1" ht="19.5" customHeight="1">
      <c r="B49" s="21">
        <v>4</v>
      </c>
      <c r="C49" s="13" t="s">
        <v>12</v>
      </c>
      <c r="D49" s="9">
        <f t="shared" si="4"/>
        <v>78000</v>
      </c>
      <c r="E49" s="16">
        <v>6500</v>
      </c>
      <c r="F49" s="22">
        <f t="shared" si="5"/>
        <v>0.8522243054371911</v>
      </c>
      <c r="H49" s="51"/>
    </row>
    <row r="50" spans="2:8" s="24" customFormat="1" ht="19.5" customHeight="1">
      <c r="B50" s="21">
        <v>5</v>
      </c>
      <c r="C50" s="13" t="s">
        <v>15</v>
      </c>
      <c r="D50" s="9">
        <f t="shared" si="4"/>
        <v>180000</v>
      </c>
      <c r="E50" s="16">
        <v>15000</v>
      </c>
      <c r="F50" s="22">
        <f t="shared" si="5"/>
        <v>1.9666714740858255</v>
      </c>
      <c r="H50" s="51"/>
    </row>
    <row r="51" spans="2:8" s="24" customFormat="1" ht="19.5" customHeight="1">
      <c r="B51" s="21">
        <v>6</v>
      </c>
      <c r="C51" s="13" t="s">
        <v>56</v>
      </c>
      <c r="D51" s="9">
        <f t="shared" si="4"/>
        <v>36000</v>
      </c>
      <c r="E51" s="16">
        <v>3000</v>
      </c>
      <c r="F51" s="22">
        <f t="shared" si="5"/>
        <v>0.3933342948171651</v>
      </c>
      <c r="H51" s="51"/>
    </row>
    <row r="52" spans="2:8" s="24" customFormat="1" ht="19.5" customHeight="1">
      <c r="B52" s="21">
        <v>7</v>
      </c>
      <c r="C52" s="13" t="s">
        <v>59</v>
      </c>
      <c r="D52" s="9">
        <f>E52*12</f>
        <v>60000</v>
      </c>
      <c r="E52" s="16">
        <v>5000</v>
      </c>
      <c r="F52" s="22">
        <f t="shared" si="5"/>
        <v>0.6555571580286085</v>
      </c>
      <c r="H52" s="51"/>
    </row>
    <row r="53" spans="2:8" s="24" customFormat="1" ht="19.5" customHeight="1">
      <c r="B53" s="21">
        <v>8</v>
      </c>
      <c r="C53" s="13" t="s">
        <v>20</v>
      </c>
      <c r="D53" s="9">
        <v>1000</v>
      </c>
      <c r="E53" s="16">
        <f>D53/12</f>
        <v>83.33333333333333</v>
      </c>
      <c r="F53" s="22">
        <f t="shared" si="5"/>
        <v>0.01092595263381014</v>
      </c>
      <c r="H53" s="51"/>
    </row>
    <row r="54" spans="2:8" s="24" customFormat="1" ht="19.5" customHeight="1">
      <c r="B54" s="21">
        <v>9</v>
      </c>
      <c r="C54" s="35" t="s">
        <v>57</v>
      </c>
      <c r="D54" s="9">
        <f t="shared" si="4"/>
        <v>30000</v>
      </c>
      <c r="E54" s="16">
        <v>2500</v>
      </c>
      <c r="F54" s="22">
        <f t="shared" si="5"/>
        <v>0.32777857901430424</v>
      </c>
      <c r="H54" s="51"/>
    </row>
    <row r="55" spans="2:8" s="24" customFormat="1" ht="19.5" customHeight="1">
      <c r="B55" s="21">
        <v>10</v>
      </c>
      <c r="C55" s="35" t="s">
        <v>23</v>
      </c>
      <c r="D55" s="9">
        <v>10000</v>
      </c>
      <c r="E55" s="16">
        <f>D55/12</f>
        <v>833.3333333333334</v>
      </c>
      <c r="F55" s="22">
        <f t="shared" si="5"/>
        <v>0.10925952633810142</v>
      </c>
      <c r="H55" s="51"/>
    </row>
    <row r="56" spans="2:8" s="24" customFormat="1" ht="19.5" customHeight="1">
      <c r="B56" s="21">
        <v>11</v>
      </c>
      <c r="C56" s="27" t="s">
        <v>44</v>
      </c>
      <c r="D56" s="9">
        <f>E56*12</f>
        <v>15684</v>
      </c>
      <c r="E56" s="16">
        <v>1307</v>
      </c>
      <c r="F56" s="22">
        <f t="shared" si="5"/>
        <v>0.17136264110867827</v>
      </c>
      <c r="H56" s="51"/>
    </row>
    <row r="57" spans="2:8" s="24" customFormat="1" ht="19.5" customHeight="1">
      <c r="B57" s="21">
        <v>12</v>
      </c>
      <c r="C57" s="27" t="s">
        <v>18</v>
      </c>
      <c r="D57" s="9">
        <f t="shared" si="4"/>
        <v>25920</v>
      </c>
      <c r="E57" s="16">
        <v>2160</v>
      </c>
      <c r="F57" s="22">
        <f t="shared" si="5"/>
        <v>0.28320069226835887</v>
      </c>
      <c r="H57" s="51"/>
    </row>
    <row r="58" spans="2:8" s="24" customFormat="1" ht="24.75" customHeight="1">
      <c r="B58" s="59" t="s">
        <v>58</v>
      </c>
      <c r="C58" s="60"/>
      <c r="D58" s="33">
        <f>D63</f>
        <v>120000</v>
      </c>
      <c r="E58" s="33">
        <f>E63</f>
        <v>10000</v>
      </c>
      <c r="F58" s="33">
        <f>F63</f>
        <v>1.311114316057217</v>
      </c>
      <c r="H58" s="51"/>
    </row>
    <row r="59" spans="2:8" s="24" customFormat="1" ht="19.5" customHeight="1">
      <c r="B59" s="21">
        <v>1</v>
      </c>
      <c r="C59" s="13" t="s">
        <v>46</v>
      </c>
      <c r="D59" s="65" t="s">
        <v>6</v>
      </c>
      <c r="E59" s="66"/>
      <c r="F59" s="67"/>
      <c r="H59" s="51"/>
    </row>
    <row r="60" spans="2:8" ht="19.5" customHeight="1">
      <c r="B60" s="40">
        <v>2</v>
      </c>
      <c r="C60" s="13" t="s">
        <v>47</v>
      </c>
      <c r="D60" s="65" t="s">
        <v>6</v>
      </c>
      <c r="E60" s="66"/>
      <c r="F60" s="67"/>
      <c r="G60" s="2"/>
      <c r="H60" s="51"/>
    </row>
    <row r="61" spans="2:8" s="24" customFormat="1" ht="19.5" customHeight="1">
      <c r="B61" s="21">
        <v>2</v>
      </c>
      <c r="C61" s="13" t="s">
        <v>48</v>
      </c>
      <c r="D61" s="65" t="s">
        <v>6</v>
      </c>
      <c r="E61" s="66"/>
      <c r="F61" s="67"/>
      <c r="H61" s="51"/>
    </row>
    <row r="62" spans="2:8" s="24" customFormat="1" ht="19.5" customHeight="1">
      <c r="B62" s="21">
        <v>3</v>
      </c>
      <c r="C62" s="13" t="s">
        <v>49</v>
      </c>
      <c r="D62" s="65" t="s">
        <v>6</v>
      </c>
      <c r="E62" s="66"/>
      <c r="F62" s="67"/>
      <c r="G62" s="20"/>
      <c r="H62" s="51"/>
    </row>
    <row r="63" spans="2:9" s="24" customFormat="1" ht="19.5" customHeight="1">
      <c r="B63" s="21">
        <v>4</v>
      </c>
      <c r="C63" s="27" t="s">
        <v>19</v>
      </c>
      <c r="D63" s="9">
        <f>E63*12</f>
        <v>120000</v>
      </c>
      <c r="E63" s="16">
        <v>10000</v>
      </c>
      <c r="F63" s="22">
        <f>E63/$D$6</f>
        <v>1.311114316057217</v>
      </c>
      <c r="H63" s="51"/>
      <c r="I63" s="36"/>
    </row>
    <row r="64" spans="2:9" s="24" customFormat="1" ht="27" customHeight="1">
      <c r="B64" s="63" t="s">
        <v>10</v>
      </c>
      <c r="C64" s="64"/>
      <c r="D64" s="34">
        <f>D34+D45+D58</f>
        <v>2087231</v>
      </c>
      <c r="E64" s="34">
        <f>E34+E45+E58</f>
        <v>173935.91666666666</v>
      </c>
      <c r="F64" s="34">
        <f>F34+F45+F58</f>
        <v>22.80498704182018</v>
      </c>
      <c r="H64" s="51"/>
      <c r="I64" s="10"/>
    </row>
    <row r="65" spans="2:9" s="24" customFormat="1" ht="24.75" customHeight="1">
      <c r="B65" s="59" t="s">
        <v>2</v>
      </c>
      <c r="C65" s="60"/>
      <c r="D65" s="33">
        <f>SUM(D66:D68)</f>
        <v>258000</v>
      </c>
      <c r="E65" s="33">
        <f>SUM(E66:E68)</f>
        <v>21500</v>
      </c>
      <c r="F65" s="33">
        <f>SUM(F66:F68)</f>
        <v>2.8188957795230167</v>
      </c>
      <c r="H65" s="51"/>
      <c r="I65" s="10"/>
    </row>
    <row r="66" spans="2:9" s="24" customFormat="1" ht="19.5" customHeight="1">
      <c r="B66" s="48">
        <v>1</v>
      </c>
      <c r="C66" s="25" t="s">
        <v>13</v>
      </c>
      <c r="D66" s="9">
        <f>E66*12</f>
        <v>120000</v>
      </c>
      <c r="E66" s="16">
        <v>10000</v>
      </c>
      <c r="F66" s="22">
        <f>E66/$D$6</f>
        <v>1.311114316057217</v>
      </c>
      <c r="H66" s="51"/>
      <c r="I66" s="10"/>
    </row>
    <row r="67" spans="2:9" s="24" customFormat="1" ht="19.5" customHeight="1">
      <c r="B67" s="48">
        <v>2</v>
      </c>
      <c r="C67" s="25" t="s">
        <v>67</v>
      </c>
      <c r="D67" s="9">
        <f>E67*12</f>
        <v>60000</v>
      </c>
      <c r="E67" s="16">
        <v>5000</v>
      </c>
      <c r="F67" s="22">
        <f>E67/$D$6</f>
        <v>0.6555571580286085</v>
      </c>
      <c r="H67" s="51"/>
      <c r="I67" s="36"/>
    </row>
    <row r="68" spans="2:9" s="24" customFormat="1" ht="19.5" customHeight="1">
      <c r="B68" s="48">
        <v>3</v>
      </c>
      <c r="C68" s="49" t="s">
        <v>68</v>
      </c>
      <c r="D68" s="9">
        <f>E68*12</f>
        <v>78000</v>
      </c>
      <c r="E68" s="16">
        <v>6500</v>
      </c>
      <c r="F68" s="22">
        <f>E68/$D$6</f>
        <v>0.8522243054371911</v>
      </c>
      <c r="H68" s="51"/>
      <c r="I68" s="36"/>
    </row>
    <row r="69" spans="2:6" ht="36.75" customHeight="1">
      <c r="B69" s="56" t="s">
        <v>33</v>
      </c>
      <c r="C69" s="57"/>
      <c r="D69" s="50">
        <f>D64+D65</f>
        <v>2345231</v>
      </c>
      <c r="E69" s="50">
        <f>E64+E65</f>
        <v>195435.91666666666</v>
      </c>
      <c r="F69" s="50">
        <f>F64+F65</f>
        <v>25.623882821343198</v>
      </c>
    </row>
    <row r="70" spans="2:7" ht="18" customHeight="1">
      <c r="B70" s="19"/>
      <c r="C70" s="11"/>
      <c r="D70" s="12"/>
      <c r="E70" s="30"/>
      <c r="F70" s="31"/>
      <c r="G70" s="4"/>
    </row>
    <row r="71" spans="2:7" ht="18" customHeight="1">
      <c r="B71" s="55"/>
      <c r="C71" s="55"/>
      <c r="D71" s="55"/>
      <c r="E71" s="55"/>
      <c r="F71" s="55"/>
      <c r="G71" s="4"/>
    </row>
    <row r="76" spans="3:4" ht="18" customHeight="1">
      <c r="C76" s="1"/>
      <c r="D76" s="2"/>
    </row>
    <row r="77" spans="7:17" ht="18" customHeight="1">
      <c r="G77" s="7"/>
      <c r="H77" s="3"/>
      <c r="I77" s="7"/>
      <c r="K77" s="7"/>
      <c r="L77" s="7"/>
      <c r="M77" s="7"/>
      <c r="O77" s="7"/>
      <c r="P77" s="7"/>
      <c r="Q77" s="7"/>
    </row>
    <row r="78" spans="7:17" ht="18" customHeight="1">
      <c r="G78" s="7"/>
      <c r="H78" s="7"/>
      <c r="I78" s="7"/>
      <c r="K78" s="7"/>
      <c r="L78" s="7"/>
      <c r="M78" s="7"/>
      <c r="O78" s="7"/>
      <c r="P78" s="7"/>
      <c r="Q78" s="7"/>
    </row>
    <row r="79" spans="7:17" ht="18" customHeight="1">
      <c r="G79" s="7"/>
      <c r="H79" s="7"/>
      <c r="I79" s="7"/>
      <c r="M79" s="8"/>
      <c r="O79" s="7"/>
      <c r="P79" s="7"/>
      <c r="Q79" s="8"/>
    </row>
    <row r="80" spans="7:9" ht="18" customHeight="1">
      <c r="G80" s="7"/>
      <c r="H80" s="7"/>
      <c r="I80" s="7"/>
    </row>
    <row r="81" spans="7:15" ht="18" customHeight="1">
      <c r="G81" s="7"/>
      <c r="H81" s="7"/>
      <c r="I81" s="8"/>
      <c r="L81" s="54"/>
      <c r="M81" s="54"/>
      <c r="N81" s="54"/>
      <c r="O81" s="8"/>
    </row>
  </sheetData>
  <sheetProtection/>
  <mergeCells count="36">
    <mergeCell ref="D59:F59"/>
    <mergeCell ref="D15:F15"/>
    <mergeCell ref="D14:F14"/>
    <mergeCell ref="D16:F16"/>
    <mergeCell ref="B45:C45"/>
    <mergeCell ref="B58:C58"/>
    <mergeCell ref="D19:F19"/>
    <mergeCell ref="D20:F20"/>
    <mergeCell ref="B64:C64"/>
    <mergeCell ref="D12:F12"/>
    <mergeCell ref="D13:F13"/>
    <mergeCell ref="D60:F60"/>
    <mergeCell ref="D61:F61"/>
    <mergeCell ref="D62:F62"/>
    <mergeCell ref="B21:C21"/>
    <mergeCell ref="B30:C30"/>
    <mergeCell ref="D17:F17"/>
    <mergeCell ref="D18:F18"/>
    <mergeCell ref="B6:C6"/>
    <mergeCell ref="L81:N81"/>
    <mergeCell ref="B69:C69"/>
    <mergeCell ref="B71:F71"/>
    <mergeCell ref="B32:F32"/>
    <mergeCell ref="B34:C34"/>
    <mergeCell ref="B65:C65"/>
    <mergeCell ref="B8:F8"/>
    <mergeCell ref="B10:C10"/>
    <mergeCell ref="B16:C16"/>
    <mergeCell ref="H1:J1"/>
    <mergeCell ref="H2:J2"/>
    <mergeCell ref="H3:J3"/>
    <mergeCell ref="H4:J4"/>
    <mergeCell ref="D1:F1"/>
    <mergeCell ref="D2:F2"/>
    <mergeCell ref="D3:F3"/>
    <mergeCell ref="D4:F4"/>
  </mergeCells>
  <printOptions/>
  <pageMargins left="0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RePack by Diakov</cp:lastModifiedBy>
  <cp:lastPrinted>2020-12-27T11:48:11Z</cp:lastPrinted>
  <dcterms:created xsi:type="dcterms:W3CDTF">2008-01-12T19:26:02Z</dcterms:created>
  <dcterms:modified xsi:type="dcterms:W3CDTF">2020-12-27T11:57:23Z</dcterms:modified>
  <cp:category/>
  <cp:version/>
  <cp:contentType/>
  <cp:contentStatus/>
</cp:coreProperties>
</file>